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7" i="1"/>
  <c r="P5"/>
  <c r="N15"/>
  <c r="M14"/>
  <c r="L13"/>
  <c r="K12"/>
  <c r="I10"/>
  <c r="J11"/>
  <c r="H9"/>
  <c r="G8"/>
  <c r="F7"/>
  <c r="E6"/>
  <c r="D5"/>
  <c r="C4"/>
  <c r="A15"/>
  <c r="B3"/>
  <c r="A2"/>
  <c r="H15"/>
  <c r="G15"/>
  <c r="F15"/>
  <c r="E15"/>
  <c r="D15"/>
  <c r="C15"/>
  <c r="B15"/>
  <c r="L15"/>
  <c r="K15"/>
  <c r="J15"/>
  <c r="N13"/>
  <c r="N12"/>
  <c r="N11"/>
  <c r="N9"/>
  <c r="N8"/>
  <c r="N7"/>
  <c r="N6"/>
  <c r="N5"/>
  <c r="N4"/>
  <c r="N3"/>
  <c r="N2"/>
  <c r="M12"/>
  <c r="M11"/>
  <c r="M10"/>
  <c r="M9"/>
  <c r="M8"/>
  <c r="M6"/>
  <c r="M5"/>
  <c r="M4"/>
  <c r="M3"/>
  <c r="M2"/>
  <c r="L12"/>
  <c r="L11"/>
  <c r="L10"/>
  <c r="L9"/>
  <c r="L8"/>
  <c r="L6"/>
  <c r="L5"/>
  <c r="L4"/>
  <c r="L3"/>
  <c r="L2"/>
  <c r="K10"/>
  <c r="K9"/>
  <c r="K8"/>
  <c r="K6"/>
  <c r="K5"/>
  <c r="K4"/>
  <c r="K3"/>
  <c r="K2"/>
  <c r="J9"/>
  <c r="J8"/>
  <c r="J7"/>
  <c r="J6"/>
  <c r="J5"/>
  <c r="J4"/>
  <c r="J3"/>
  <c r="J2"/>
  <c r="K14"/>
  <c r="J14"/>
  <c r="I14"/>
  <c r="H14"/>
  <c r="G14"/>
  <c r="K13"/>
  <c r="J13"/>
  <c r="I13"/>
  <c r="H13"/>
  <c r="G13"/>
  <c r="I12"/>
  <c r="H12"/>
  <c r="G12"/>
  <c r="H11"/>
  <c r="G11"/>
  <c r="H10"/>
  <c r="I9"/>
  <c r="I7"/>
  <c r="I6"/>
  <c r="I4"/>
  <c r="I3"/>
  <c r="I2"/>
  <c r="H7"/>
  <c r="H6"/>
  <c r="H5"/>
  <c r="H4"/>
  <c r="H3"/>
  <c r="H2"/>
  <c r="C6"/>
  <c r="C7"/>
  <c r="B7"/>
  <c r="A7"/>
  <c r="C8"/>
  <c r="B8"/>
  <c r="A8"/>
  <c r="D9"/>
  <c r="C9"/>
  <c r="B9"/>
  <c r="A9"/>
  <c r="C10"/>
  <c r="B10"/>
  <c r="A10"/>
  <c r="D14"/>
  <c r="C14"/>
  <c r="B14"/>
  <c r="A14"/>
  <c r="D13"/>
  <c r="C13"/>
  <c r="B13"/>
  <c r="A13"/>
  <c r="D12"/>
  <c r="C12"/>
  <c r="B12"/>
  <c r="A12"/>
  <c r="D11"/>
  <c r="C11"/>
  <c r="B11"/>
  <c r="A11"/>
  <c r="E14"/>
  <c r="E13"/>
  <c r="E12"/>
  <c r="E11"/>
  <c r="E10"/>
  <c r="E9"/>
  <c r="E8"/>
  <c r="F11"/>
  <c r="F10"/>
  <c r="F8"/>
  <c r="F9"/>
  <c r="G7"/>
  <c r="G6"/>
  <c r="F5"/>
  <c r="G4"/>
  <c r="G3"/>
  <c r="G2"/>
  <c r="F3"/>
  <c r="F2"/>
  <c r="F4"/>
  <c r="E4"/>
  <c r="M15"/>
  <c r="N14"/>
  <c r="L14"/>
  <c r="M13"/>
  <c r="J12"/>
  <c r="K11"/>
  <c r="I15"/>
  <c r="N10"/>
  <c r="M7"/>
  <c r="F14"/>
  <c r="L7"/>
  <c r="F13"/>
  <c r="F12"/>
  <c r="K7"/>
  <c r="I11"/>
  <c r="J10"/>
  <c r="I8"/>
  <c r="G10"/>
  <c r="D10"/>
  <c r="I5"/>
  <c r="H8"/>
  <c r="G9"/>
  <c r="D8"/>
  <c r="G5"/>
  <c r="F6"/>
  <c r="E7"/>
  <c r="D6"/>
  <c r="E5"/>
  <c r="C5"/>
  <c r="D4"/>
  <c r="B6"/>
  <c r="E3"/>
  <c r="E2"/>
  <c r="A6"/>
  <c r="B5"/>
  <c r="D3"/>
  <c r="A3"/>
  <c r="B2"/>
  <c r="C3"/>
  <c r="B4"/>
  <c r="A5"/>
  <c r="A4"/>
  <c r="D2"/>
  <c r="C2"/>
</calcChain>
</file>

<file path=xl/sharedStrings.xml><?xml version="1.0" encoding="utf-8"?>
<sst xmlns="http://schemas.openxmlformats.org/spreadsheetml/2006/main" count="5" uniqueCount="5">
  <si>
    <t>P[p.u]</t>
  </si>
  <si>
    <t>Q[p.u]</t>
  </si>
  <si>
    <t>U[p.u]</t>
  </si>
  <si>
    <t>theta[rad]</t>
  </si>
  <si>
    <t>Admittance bus matrix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</si>
</sst>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1" fontId="0" fillId="0" borderId="0" xfId="0" applyNumberFormat="1" applyAlignment="1">
      <alignment horizontal="center"/>
    </xf>
    <xf numFmtId="1" fontId="0" fillId="3" borderId="0" xfId="0" applyNumberFormat="1" applyFill="1" applyAlignment="1">
      <alignment horizontal="center"/>
    </xf>
    <xf numFmtId="0" fontId="1" fillId="2" borderId="1" xfId="1"/>
    <xf numFmtId="2" fontId="0" fillId="0" borderId="0" xfId="0" applyNumberFormat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1" fillId="2" borderId="2" xfId="1" applyBorder="1" applyAlignment="1">
      <alignment horizontal="center"/>
    </xf>
    <xf numFmtId="0" fontId="1" fillId="2" borderId="0" xfId="1" applyBorder="1" applyAlignment="1">
      <alignment horizontal="center"/>
    </xf>
  </cellXfs>
  <cellStyles count="2">
    <cellStyle name="normální" xfId="0" builtinId="0"/>
    <cellStyle name="Výpočet" xfId="1" builtin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1181100</xdr:colOff>
      <xdr:row>15</xdr:row>
      <xdr:rowOff>175259</xdr:rowOff>
    </xdr:from>
    <xdr:to>
      <xdr:col>7</xdr:col>
      <xdr:colOff>930629</xdr:colOff>
      <xdr:row>37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80860" y="2918459"/>
          <a:ext cx="4024349" cy="40005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167640</xdr:colOff>
      <xdr:row>16</xdr:row>
      <xdr:rowOff>38100</xdr:rowOff>
    </xdr:from>
    <xdr:to>
      <xdr:col>4</xdr:col>
      <xdr:colOff>213360</xdr:colOff>
      <xdr:row>19</xdr:row>
      <xdr:rowOff>129540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7640" y="2964180"/>
          <a:ext cx="5745480" cy="6400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160020</xdr:colOff>
      <xdr:row>16</xdr:row>
      <xdr:rowOff>60960</xdr:rowOff>
    </xdr:from>
    <xdr:to>
      <xdr:col>4</xdr:col>
      <xdr:colOff>236220</xdr:colOff>
      <xdr:row>19</xdr:row>
      <xdr:rowOff>68580</xdr:rowOff>
    </xdr:to>
    <xdr:sp macro="" textlink="">
      <xdr:nvSpPr>
        <xdr:cNvPr id="4" name="Obdélník 3"/>
        <xdr:cNvSpPr/>
      </xdr:nvSpPr>
      <xdr:spPr>
        <a:xfrm>
          <a:off x="160020" y="2987040"/>
          <a:ext cx="5775960" cy="55626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"/>
  <sheetViews>
    <sheetView tabSelected="1" workbookViewId="0">
      <selection sqref="A1:N1"/>
    </sheetView>
  </sheetViews>
  <sheetFormatPr defaultColWidth="20.77734375" defaultRowHeight="14.4"/>
  <sheetData>
    <row r="1" spans="1:18">
      <c r="A1" s="7" t="s">
        <v>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3" t="s">
        <v>0</v>
      </c>
      <c r="P1" s="3" t="s">
        <v>1</v>
      </c>
      <c r="Q1" s="3" t="s">
        <v>2</v>
      </c>
      <c r="R1" s="3" t="s">
        <v>3</v>
      </c>
    </row>
    <row r="2" spans="1:18">
      <c r="A2" s="2" t="str">
        <f>COMPLEX(6.025,-19.5245,"j")</f>
        <v>6.025-19.5245j</v>
      </c>
      <c r="B2" s="1" t="str">
        <f>COMPLEX(-4.99913,15.2631,"j")</f>
        <v>-4.99913+15.2631j</v>
      </c>
      <c r="C2" s="1" t="str">
        <f>COMPLEX(0,0,"j")</f>
        <v>0</v>
      </c>
      <c r="D2" s="1" t="str">
        <f>COMPLEX(0,0,"j")</f>
        <v>0</v>
      </c>
      <c r="E2" s="1" t="str">
        <f>COMPLEX(-1.0259,4.235,"j")</f>
        <v>-1.0259+4.235j</v>
      </c>
      <c r="F2" s="1" t="str">
        <f t="shared" ref="F2:G4" si="0">COMPLEX(0,0,"j")</f>
        <v>0</v>
      </c>
      <c r="G2" s="1" t="str">
        <f t="shared" si="0"/>
        <v>0</v>
      </c>
      <c r="H2" s="1" t="str">
        <f t="shared" ref="H2:N13" si="1">COMPLEX(0,0,"j")</f>
        <v>0</v>
      </c>
      <c r="I2" s="1" t="str">
        <f t="shared" si="1"/>
        <v>0</v>
      </c>
      <c r="J2" s="1" t="str">
        <f t="shared" si="1"/>
        <v>0</v>
      </c>
      <c r="K2" s="1" t="str">
        <f t="shared" si="1"/>
        <v>0</v>
      </c>
      <c r="L2" s="1" t="str">
        <f t="shared" si="1"/>
        <v>0</v>
      </c>
      <c r="M2" s="1" t="str">
        <f t="shared" si="1"/>
        <v>0</v>
      </c>
      <c r="N2" s="1" t="str">
        <f t="shared" si="1"/>
        <v>0</v>
      </c>
      <c r="O2" s="4"/>
      <c r="P2" s="4"/>
      <c r="Q2" s="4">
        <v>1.06</v>
      </c>
      <c r="R2" s="4">
        <v>0</v>
      </c>
    </row>
    <row r="3" spans="1:18">
      <c r="A3" s="1" t="str">
        <f>COMPLEX(-4.99913,15.2631,"j")</f>
        <v>-4.99913+15.2631j</v>
      </c>
      <c r="B3" s="2" t="str">
        <f>COMPLEX(9.521283,-30.3767,"j")</f>
        <v>9.521283-30.3767j</v>
      </c>
      <c r="C3" s="1" t="str">
        <f>COMPLEX(-1.13502,4.78186,"j")</f>
        <v>-1.13502+4.78186j</v>
      </c>
      <c r="D3" s="1" t="str">
        <f>COMPLEX(-1.686033,5.11584,"j")</f>
        <v>-1.686033+5.11584j</v>
      </c>
      <c r="E3" s="1" t="str">
        <f>COMPLEX(-1.7011,5.194,"j")</f>
        <v>-1.7011+5.194j</v>
      </c>
      <c r="F3" s="1" t="str">
        <f t="shared" si="0"/>
        <v>0</v>
      </c>
      <c r="G3" s="1" t="str">
        <f t="shared" si="0"/>
        <v>0</v>
      </c>
      <c r="H3" s="1" t="str">
        <f t="shared" si="1"/>
        <v>0</v>
      </c>
      <c r="I3" s="1" t="str">
        <f t="shared" si="1"/>
        <v>0</v>
      </c>
      <c r="J3" s="1" t="str">
        <f t="shared" si="1"/>
        <v>0</v>
      </c>
      <c r="K3" s="1" t="str">
        <f t="shared" si="1"/>
        <v>0</v>
      </c>
      <c r="L3" s="1" t="str">
        <f t="shared" si="1"/>
        <v>0</v>
      </c>
      <c r="M3" s="1" t="str">
        <f t="shared" si="1"/>
        <v>0</v>
      </c>
      <c r="N3" s="1" t="str">
        <f t="shared" si="1"/>
        <v>0</v>
      </c>
      <c r="O3" s="4">
        <v>2.3199999999999998</v>
      </c>
      <c r="P3" s="4"/>
      <c r="Q3" s="4">
        <v>1.0449999999999999</v>
      </c>
      <c r="R3" s="4"/>
    </row>
    <row r="4" spans="1:18">
      <c r="A4" s="1" t="str">
        <f>COMPLEX(0,0,"j")</f>
        <v>0</v>
      </c>
      <c r="B4" s="1" t="str">
        <f>COMPLEX(-1.13502,4.78186,"j")</f>
        <v>-1.13502+4.78186j</v>
      </c>
      <c r="C4" s="2" t="str">
        <f>COMPLEX(3.121,-9.85068,"j")</f>
        <v>3.121-9.85068j</v>
      </c>
      <c r="D4" s="1" t="str">
        <f>COMPLEX(-1.98598,5.06882,"j")</f>
        <v>-1.98598+5.06882j</v>
      </c>
      <c r="E4" s="1" t="str">
        <f>COMPLEX(0,0,"j")</f>
        <v>0</v>
      </c>
      <c r="F4" s="1" t="str">
        <f t="shared" si="0"/>
        <v>0</v>
      </c>
      <c r="G4" s="1" t="str">
        <f t="shared" si="0"/>
        <v>0</v>
      </c>
      <c r="H4" s="1" t="str">
        <f t="shared" si="1"/>
        <v>0</v>
      </c>
      <c r="I4" s="1" t="str">
        <f t="shared" si="1"/>
        <v>0</v>
      </c>
      <c r="J4" s="1" t="str">
        <f t="shared" si="1"/>
        <v>0</v>
      </c>
      <c r="K4" s="1" t="str">
        <f t="shared" si="1"/>
        <v>0</v>
      </c>
      <c r="L4" s="1" t="str">
        <f t="shared" si="1"/>
        <v>0</v>
      </c>
      <c r="M4" s="1" t="str">
        <f t="shared" si="1"/>
        <v>0</v>
      </c>
      <c r="N4" s="1" t="str">
        <f t="shared" si="1"/>
        <v>0</v>
      </c>
      <c r="O4" s="4">
        <v>-1.32</v>
      </c>
      <c r="P4" s="4"/>
      <c r="Q4" s="4">
        <v>1.01</v>
      </c>
      <c r="R4" s="4"/>
    </row>
    <row r="5" spans="1:18">
      <c r="A5" s="1" t="str">
        <f>COMPLEX(0,0,"j")</f>
        <v>0</v>
      </c>
      <c r="B5" s="1" t="str">
        <f>COMPLEX(-1.686033,5.11584,"j")</f>
        <v>-1.686033+5.11584j</v>
      </c>
      <c r="C5" s="1" t="str">
        <f>COMPLEX(-1.98598,5.06882,"j")</f>
        <v>-1.98598+5.06882j</v>
      </c>
      <c r="D5" s="2" t="str">
        <f>COMPLEX(10.512993,-38.34313,"j")</f>
        <v>10.512993-38.34313j</v>
      </c>
      <c r="E5" s="1" t="str">
        <f>COMPLEX(-6.84098,21.57855,"j")</f>
        <v>-6.84098+21.57855j</v>
      </c>
      <c r="F5" s="1" t="str">
        <f>COMPLEX(0,0,"j")</f>
        <v>0</v>
      </c>
      <c r="G5" s="1" t="str">
        <f>COMPLEX(0,4.78194,"j")</f>
        <v>4.78194j</v>
      </c>
      <c r="H5" s="1" t="str">
        <f t="shared" si="1"/>
        <v>0</v>
      </c>
      <c r="I5" s="1" t="str">
        <f>COMPLEX(0,1.79798,"j")</f>
        <v>1.79798j</v>
      </c>
      <c r="J5" s="1" t="str">
        <f t="shared" si="1"/>
        <v>0</v>
      </c>
      <c r="K5" s="1" t="str">
        <f t="shared" si="1"/>
        <v>0</v>
      </c>
      <c r="L5" s="1" t="str">
        <f t="shared" si="1"/>
        <v>0</v>
      </c>
      <c r="M5" s="1" t="str">
        <f t="shared" si="1"/>
        <v>0</v>
      </c>
      <c r="N5" s="1" t="str">
        <f t="shared" si="1"/>
        <v>0</v>
      </c>
      <c r="O5" s="4">
        <v>-0.67</v>
      </c>
      <c r="P5" s="4">
        <f>-0.1</f>
        <v>-0.1</v>
      </c>
      <c r="Q5" s="4"/>
      <c r="R5" s="4"/>
    </row>
    <row r="6" spans="1:18">
      <c r="A6" s="1" t="str">
        <f>COMPLEX(-1.0259,4.235,"j")</f>
        <v>-1.0259+4.235j</v>
      </c>
      <c r="B6" s="1" t="str">
        <f>COMPLEX(-1.7011,5.194,"j")</f>
        <v>-1.7011+5.194j</v>
      </c>
      <c r="C6" s="1" t="str">
        <f>COMPLEX(0,0,"j")</f>
        <v>0</v>
      </c>
      <c r="D6" s="1" t="str">
        <f>COMPLEX(-6.84098,21.57855,"j")</f>
        <v>-6.84098+21.57855j</v>
      </c>
      <c r="E6" s="2" t="str">
        <f>COMPLEX(9.56798,-34.97549,"j")</f>
        <v>9.56798-34.97549j</v>
      </c>
      <c r="F6" s="1" t="str">
        <f>COMPLEX(0,3.96794,"j")</f>
        <v>3.96794j</v>
      </c>
      <c r="G6" s="1" t="str">
        <f>COMPLEX(0,0,"j")</f>
        <v>0</v>
      </c>
      <c r="H6" s="1" t="str">
        <f t="shared" si="1"/>
        <v>0</v>
      </c>
      <c r="I6" s="1" t="str">
        <f>COMPLEX(0,0,"j")</f>
        <v>0</v>
      </c>
      <c r="J6" s="1" t="str">
        <f t="shared" si="1"/>
        <v>0</v>
      </c>
      <c r="K6" s="1" t="str">
        <f t="shared" si="1"/>
        <v>0</v>
      </c>
      <c r="L6" s="1" t="str">
        <f t="shared" si="1"/>
        <v>0</v>
      </c>
      <c r="M6" s="1" t="str">
        <f t="shared" si="1"/>
        <v>0</v>
      </c>
      <c r="N6" s="1" t="str">
        <f t="shared" si="1"/>
        <v>0</v>
      </c>
      <c r="O6" s="5">
        <v>-0.1</v>
      </c>
      <c r="P6" s="4">
        <v>-0.02</v>
      </c>
      <c r="Q6" s="4"/>
      <c r="R6" s="4"/>
    </row>
    <row r="7" spans="1:18">
      <c r="A7" s="1" t="str">
        <f t="shared" ref="A7:D7" si="2">COMPLEX(0,0,"j")</f>
        <v>0</v>
      </c>
      <c r="B7" s="1" t="str">
        <f t="shared" si="2"/>
        <v>0</v>
      </c>
      <c r="C7" s="1" t="str">
        <f t="shared" si="2"/>
        <v>0</v>
      </c>
      <c r="D7" s="1" t="str">
        <f t="shared" si="2"/>
        <v>0</v>
      </c>
      <c r="E7" s="1" t="str">
        <f>COMPLEX(0,3.96794,"j")</f>
        <v>3.96794j</v>
      </c>
      <c r="F7" s="2" t="str">
        <f>COMPLEX(6.57988,-17.34,"j")</f>
        <v>6.57988-17.34j</v>
      </c>
      <c r="G7" s="1" t="str">
        <f>COMPLEX(0,0,"j")</f>
        <v>0</v>
      </c>
      <c r="H7" s="1" t="str">
        <f t="shared" si="1"/>
        <v>0</v>
      </c>
      <c r="I7" s="1" t="str">
        <f>COMPLEX(0,0,"j")</f>
        <v>0</v>
      </c>
      <c r="J7" s="1" t="str">
        <f t="shared" si="1"/>
        <v>0</v>
      </c>
      <c r="K7" s="1" t="str">
        <f>COMPLEX(-1.955,4.09407,"j")</f>
        <v>-1.955+4.09407j</v>
      </c>
      <c r="L7" s="1" t="str">
        <f>COMPLEX(-1.52598,3.17596,"j")</f>
        <v>-1.52598+3.17596j</v>
      </c>
      <c r="M7" s="1" t="str">
        <f>COMPLEX(-3.0989,6.1028,"j")</f>
        <v>-3.0989+6.1028j</v>
      </c>
      <c r="N7" s="1" t="str">
        <f t="shared" si="1"/>
        <v>0</v>
      </c>
      <c r="O7" s="4">
        <v>-0.16</v>
      </c>
      <c r="P7" s="4"/>
      <c r="Q7" s="4">
        <v>1.07</v>
      </c>
      <c r="R7" s="4"/>
    </row>
    <row r="8" spans="1:18">
      <c r="A8" s="1" t="str">
        <f t="shared" ref="A8:C8" si="3">COMPLEX(0,0,"j")</f>
        <v>0</v>
      </c>
      <c r="B8" s="1" t="str">
        <f t="shared" si="3"/>
        <v>0</v>
      </c>
      <c r="C8" s="1" t="str">
        <f t="shared" si="3"/>
        <v>0</v>
      </c>
      <c r="D8" s="1" t="str">
        <f>COMPLEX(0,4.78194,"j")</f>
        <v>4.78194j</v>
      </c>
      <c r="E8" s="1" t="str">
        <f t="shared" ref="E8:F11" si="4">COMPLEX(0,0,"j")</f>
        <v>0</v>
      </c>
      <c r="F8" s="1" t="str">
        <f t="shared" si="4"/>
        <v>0</v>
      </c>
      <c r="G8" s="2" t="str">
        <f>COMPLEX(0,-19.54892,"j")</f>
        <v>-19.54892j</v>
      </c>
      <c r="H8" s="1" t="str">
        <f>COMPLEX(0,5.67698,"j")</f>
        <v>5.67698j</v>
      </c>
      <c r="I8" s="1" t="str">
        <f>COMPLEX(0,9.09,"j")</f>
        <v>9.09j</v>
      </c>
      <c r="J8" s="1" t="str">
        <f t="shared" si="1"/>
        <v>0</v>
      </c>
      <c r="K8" s="1" t="str">
        <f t="shared" si="1"/>
        <v>0</v>
      </c>
      <c r="L8" s="1" t="str">
        <f t="shared" si="1"/>
        <v>0</v>
      </c>
      <c r="M8" s="1" t="str">
        <f t="shared" si="1"/>
        <v>0</v>
      </c>
      <c r="N8" s="1" t="str">
        <f t="shared" si="1"/>
        <v>0</v>
      </c>
      <c r="O8" s="4">
        <v>0</v>
      </c>
      <c r="P8" s="4">
        <v>0</v>
      </c>
      <c r="Q8" s="4"/>
      <c r="R8" s="4"/>
    </row>
    <row r="9" spans="1:18">
      <c r="A9" s="1" t="str">
        <f t="shared" ref="A9:D9" si="5">COMPLEX(0,0,"j")</f>
        <v>0</v>
      </c>
      <c r="B9" s="1" t="str">
        <f t="shared" si="5"/>
        <v>0</v>
      </c>
      <c r="C9" s="1" t="str">
        <f t="shared" si="5"/>
        <v>0</v>
      </c>
      <c r="D9" s="1" t="str">
        <f t="shared" si="5"/>
        <v>0</v>
      </c>
      <c r="E9" s="1" t="str">
        <f t="shared" si="4"/>
        <v>0</v>
      </c>
      <c r="F9" s="1" t="str">
        <f t="shared" si="4"/>
        <v>0</v>
      </c>
      <c r="G9" s="1" t="str">
        <f>COMPLEX(0,5.67698,"j")</f>
        <v>5.67698j</v>
      </c>
      <c r="H9" s="2" t="str">
        <f>COMPLEX(0,-5.67698,"j")</f>
        <v>-5.67698j</v>
      </c>
      <c r="I9" s="1" t="str">
        <f>COMPLEX(0,0,"j")</f>
        <v>0</v>
      </c>
      <c r="J9" s="1" t="str">
        <f t="shared" si="1"/>
        <v>0</v>
      </c>
      <c r="K9" s="1" t="str">
        <f t="shared" si="1"/>
        <v>0</v>
      </c>
      <c r="L9" s="1" t="str">
        <f t="shared" si="1"/>
        <v>0</v>
      </c>
      <c r="M9" s="1" t="str">
        <f t="shared" si="1"/>
        <v>0</v>
      </c>
      <c r="N9" s="1" t="str">
        <f t="shared" si="1"/>
        <v>0</v>
      </c>
      <c r="O9" s="4">
        <v>0</v>
      </c>
      <c r="P9" s="4"/>
      <c r="Q9" s="4">
        <v>1.0900000000000001</v>
      </c>
      <c r="R9" s="4"/>
    </row>
    <row r="10" spans="1:18">
      <c r="A10" s="1" t="str">
        <f t="shared" ref="A10:C10" si="6">COMPLEX(0,0,"j")</f>
        <v>0</v>
      </c>
      <c r="B10" s="1" t="str">
        <f t="shared" si="6"/>
        <v>0</v>
      </c>
      <c r="C10" s="1" t="str">
        <f t="shared" si="6"/>
        <v>0</v>
      </c>
      <c r="D10" s="1" t="str">
        <f>COMPLEX(0,1.79798,"j")</f>
        <v>1.79798j</v>
      </c>
      <c r="E10" s="1" t="str">
        <f t="shared" si="4"/>
        <v>0</v>
      </c>
      <c r="F10" s="1" t="str">
        <f t="shared" si="4"/>
        <v>0</v>
      </c>
      <c r="G10" s="1" t="str">
        <f>COMPLEX(0,9.09,"j")</f>
        <v>9.09j</v>
      </c>
      <c r="H10" s="1" t="str">
        <f>COMPLEX(0,0,"j")</f>
        <v>0</v>
      </c>
      <c r="I10" s="2" t="str">
        <f>COMPLEX(5.32605,-24.2845,"j")</f>
        <v>5.32605-24.2845j</v>
      </c>
      <c r="J10" s="1" t="str">
        <f>COMPLEX(-3.90205,10.3654,"j")</f>
        <v>-3.90205+10.3654j</v>
      </c>
      <c r="K10" s="1" t="str">
        <f t="shared" si="1"/>
        <v>0</v>
      </c>
      <c r="L10" s="1" t="str">
        <f t="shared" si="1"/>
        <v>0</v>
      </c>
      <c r="M10" s="1" t="str">
        <f t="shared" si="1"/>
        <v>0</v>
      </c>
      <c r="N10" s="1" t="str">
        <f>COMPLEX(-1.424,3.0291,"j")</f>
        <v>-1.424+3.0291j</v>
      </c>
      <c r="O10" s="4">
        <v>-0.41</v>
      </c>
      <c r="P10" s="4">
        <v>-0.23</v>
      </c>
      <c r="Q10" s="6"/>
      <c r="R10" s="6"/>
    </row>
    <row r="11" spans="1:18">
      <c r="A11" s="1" t="str">
        <f t="shared" ref="A11:F15" si="7">COMPLEX(0,0,"j")</f>
        <v>0</v>
      </c>
      <c r="B11" s="1" t="str">
        <f t="shared" si="7"/>
        <v>0</v>
      </c>
      <c r="C11" s="1" t="str">
        <f t="shared" si="7"/>
        <v>0</v>
      </c>
      <c r="D11" s="1" t="str">
        <f t="shared" si="7"/>
        <v>0</v>
      </c>
      <c r="E11" s="1" t="str">
        <f t="shared" si="4"/>
        <v>0</v>
      </c>
      <c r="F11" s="1" t="str">
        <f t="shared" si="4"/>
        <v>0</v>
      </c>
      <c r="G11" s="1" t="str">
        <f t="shared" ref="G11:L15" si="8">COMPLEX(0,0,"j")</f>
        <v>0</v>
      </c>
      <c r="H11" s="1" t="str">
        <f t="shared" si="8"/>
        <v>0</v>
      </c>
      <c r="I11" s="1" t="str">
        <f>COMPLEX(-3.90205,10.3654,"j")</f>
        <v>-3.90205+10.3654j</v>
      </c>
      <c r="J11" s="2" t="str">
        <f>COMPLEX(5.7809,-14.7684,"j")</f>
        <v>5.7809-14.7684j</v>
      </c>
      <c r="K11" s="1" t="str">
        <f>COMPLEX(-1.8809,4.403,"j")</f>
        <v>-1.8809+4.403j</v>
      </c>
      <c r="L11" s="1" t="str">
        <f t="shared" si="1"/>
        <v>0</v>
      </c>
      <c r="M11" s="1" t="str">
        <f t="shared" si="1"/>
        <v>0</v>
      </c>
      <c r="N11" s="1" t="str">
        <f t="shared" si="1"/>
        <v>0</v>
      </c>
      <c r="O11" s="4">
        <v>-0.13</v>
      </c>
      <c r="P11" s="4">
        <v>-0.08</v>
      </c>
      <c r="Q11" s="6"/>
      <c r="R11" s="6"/>
    </row>
    <row r="12" spans="1:18">
      <c r="A12" s="1" t="str">
        <f t="shared" si="7"/>
        <v>0</v>
      </c>
      <c r="B12" s="1" t="str">
        <f t="shared" si="7"/>
        <v>0</v>
      </c>
      <c r="C12" s="1" t="str">
        <f t="shared" si="7"/>
        <v>0</v>
      </c>
      <c r="D12" s="1" t="str">
        <f t="shared" si="7"/>
        <v>0</v>
      </c>
      <c r="E12" s="1" t="str">
        <f>COMPLEX(0,0,"j")</f>
        <v>0</v>
      </c>
      <c r="F12" s="1" t="str">
        <f>COMPLEX(-1.955,4.09407,"j")</f>
        <v>-1.955+4.09407j</v>
      </c>
      <c r="G12" s="1" t="str">
        <f t="shared" si="8"/>
        <v>0</v>
      </c>
      <c r="H12" s="1" t="str">
        <f t="shared" si="8"/>
        <v>0</v>
      </c>
      <c r="I12" s="1" t="str">
        <f t="shared" si="8"/>
        <v>0</v>
      </c>
      <c r="J12" s="1" t="str">
        <f>COMPLEX(-1.8809,4.403,"j")</f>
        <v>-1.8809+4.403j</v>
      </c>
      <c r="K12" s="2" t="str">
        <f>COMPLEX(3.8359,-8.49707,"j")</f>
        <v>3.8359-8.49707j</v>
      </c>
      <c r="L12" s="1" t="str">
        <f t="shared" si="1"/>
        <v>0</v>
      </c>
      <c r="M12" s="1" t="str">
        <f t="shared" si="1"/>
        <v>0</v>
      </c>
      <c r="N12" s="1" t="str">
        <f t="shared" si="1"/>
        <v>0</v>
      </c>
      <c r="O12" s="4">
        <v>-0.05</v>
      </c>
      <c r="P12" s="4">
        <v>-2.5000000000000001E-2</v>
      </c>
      <c r="Q12" s="6"/>
      <c r="R12" s="6"/>
    </row>
    <row r="13" spans="1:18">
      <c r="A13" s="1" t="str">
        <f t="shared" si="7"/>
        <v>0</v>
      </c>
      <c r="B13" s="1" t="str">
        <f t="shared" si="7"/>
        <v>0</v>
      </c>
      <c r="C13" s="1" t="str">
        <f t="shared" si="7"/>
        <v>0</v>
      </c>
      <c r="D13" s="1" t="str">
        <f t="shared" si="7"/>
        <v>0</v>
      </c>
      <c r="E13" s="1" t="str">
        <f>COMPLEX(0,0,"j")</f>
        <v>0</v>
      </c>
      <c r="F13" s="1" t="str">
        <f>COMPLEX(-1.52598,3.17596,"j")</f>
        <v>-1.52598+3.17596j</v>
      </c>
      <c r="G13" s="1" t="str">
        <f t="shared" si="8"/>
        <v>0</v>
      </c>
      <c r="H13" s="1" t="str">
        <f t="shared" si="8"/>
        <v>0</v>
      </c>
      <c r="I13" s="1" t="str">
        <f t="shared" si="8"/>
        <v>0</v>
      </c>
      <c r="J13" s="1" t="str">
        <f t="shared" si="8"/>
        <v>0</v>
      </c>
      <c r="K13" s="1" t="str">
        <f t="shared" si="8"/>
        <v>0</v>
      </c>
      <c r="L13" s="2" t="str">
        <f>COMPLEX(4.01498,-5.42793,"j")</f>
        <v>4.01498-5.42793j</v>
      </c>
      <c r="M13" s="1" t="str">
        <f>COMPLEX(-2.489,2.25197,"j")</f>
        <v>-2.489+2.25197j</v>
      </c>
      <c r="N13" s="1" t="str">
        <f t="shared" si="1"/>
        <v>0</v>
      </c>
      <c r="O13" s="4">
        <v>-0.09</v>
      </c>
      <c r="P13" s="4">
        <v>-2.24E-2</v>
      </c>
      <c r="Q13" s="6"/>
      <c r="R13" s="6"/>
    </row>
    <row r="14" spans="1:18">
      <c r="A14" s="1" t="str">
        <f t="shared" si="7"/>
        <v>0</v>
      </c>
      <c r="B14" s="1" t="str">
        <f t="shared" si="7"/>
        <v>0</v>
      </c>
      <c r="C14" s="1" t="str">
        <f t="shared" si="7"/>
        <v>0</v>
      </c>
      <c r="D14" s="1" t="str">
        <f t="shared" si="7"/>
        <v>0</v>
      </c>
      <c r="E14" s="1" t="str">
        <f>COMPLEX(0,0,"j")</f>
        <v>0</v>
      </c>
      <c r="F14" s="1" t="str">
        <f>COMPLEX(-3.0989,6.1028,"j")</f>
        <v>-3.0989+6.1028j</v>
      </c>
      <c r="G14" s="1" t="str">
        <f t="shared" si="8"/>
        <v>0</v>
      </c>
      <c r="H14" s="1" t="str">
        <f t="shared" si="8"/>
        <v>0</v>
      </c>
      <c r="I14" s="1" t="str">
        <f t="shared" si="8"/>
        <v>0</v>
      </c>
      <c r="J14" s="1" t="str">
        <f t="shared" si="8"/>
        <v>0</v>
      </c>
      <c r="K14" s="1" t="str">
        <f t="shared" si="8"/>
        <v>0</v>
      </c>
      <c r="L14" s="1" t="str">
        <f>COMPLEX(-2.489,2.25197,"j")</f>
        <v>-2.489+2.25197j</v>
      </c>
      <c r="M14" s="2" t="str">
        <f>COMPLEX(6.725994,-10.66973,"j")</f>
        <v>6.725994-10.66973j</v>
      </c>
      <c r="N14" s="1" t="str">
        <f>COMPLEX(-1.136994,2.31496,"j")</f>
        <v>-1.136994+2.31496j</v>
      </c>
      <c r="O14" s="4">
        <v>-0.189</v>
      </c>
      <c r="P14" s="4">
        <v>-8.1000000000000003E-2</v>
      </c>
      <c r="Q14" s="6"/>
      <c r="R14" s="6"/>
    </row>
    <row r="15" spans="1:18">
      <c r="A15" s="1" t="str">
        <f t="shared" si="7"/>
        <v>0</v>
      </c>
      <c r="B15" s="1" t="str">
        <f t="shared" si="7"/>
        <v>0</v>
      </c>
      <c r="C15" s="1" t="str">
        <f t="shared" si="7"/>
        <v>0</v>
      </c>
      <c r="D15" s="1" t="str">
        <f t="shared" si="7"/>
        <v>0</v>
      </c>
      <c r="E15" s="1" t="str">
        <f t="shared" si="7"/>
        <v>0</v>
      </c>
      <c r="F15" s="1" t="str">
        <f t="shared" si="7"/>
        <v>0</v>
      </c>
      <c r="G15" s="1" t="str">
        <f t="shared" si="8"/>
        <v>0</v>
      </c>
      <c r="H15" s="1" t="str">
        <f t="shared" si="8"/>
        <v>0</v>
      </c>
      <c r="I15" s="1" t="str">
        <f>COMPLEX(-1.424,3.0291,"j")</f>
        <v>-1.424+3.0291j</v>
      </c>
      <c r="J15" s="1" t="str">
        <f t="shared" si="8"/>
        <v>0</v>
      </c>
      <c r="K15" s="1" t="str">
        <f t="shared" si="8"/>
        <v>0</v>
      </c>
      <c r="L15" s="1" t="str">
        <f t="shared" si="8"/>
        <v>0</v>
      </c>
      <c r="M15" s="1" t="str">
        <f>COMPLEX(-1.136994,2.31496,"j")</f>
        <v>-1.136994+2.31496j</v>
      </c>
      <c r="N15" s="2" t="str">
        <f>COMPLEX(2.560994,-5.34406,"j")</f>
        <v>2.560994-5.34406j</v>
      </c>
      <c r="O15" s="4">
        <v>-0.21</v>
      </c>
      <c r="P15" s="4">
        <v>-7.0000000000000007E-2</v>
      </c>
      <c r="Q15" s="4"/>
      <c r="R15" s="4"/>
    </row>
  </sheetData>
  <mergeCells count="1">
    <mergeCell ref="A1:N1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2016-01-17T15:07:51Z</dcterms:modified>
</cp:coreProperties>
</file>